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faSirhan\Desktop\"/>
    </mc:Choice>
  </mc:AlternateContent>
  <xr:revisionPtr revIDLastSave="0" documentId="8_{96F61B5B-B621-40D4-9C4C-55030A35F1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בסיס ינואר 2024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3" l="1"/>
  <c r="G23" i="13" s="1"/>
  <c r="H8" i="13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G8" i="13"/>
  <c r="G12" i="13" l="1"/>
  <c r="G7" i="13"/>
  <c r="E21" i="13" l="1"/>
  <c r="E22" i="13"/>
  <c r="E23" i="13"/>
  <c r="E24" i="13"/>
  <c r="E25" i="13"/>
  <c r="E26" i="13"/>
  <c r="E27" i="13"/>
  <c r="D22" i="13"/>
  <c r="D23" i="13"/>
  <c r="D24" i="13"/>
  <c r="D25" i="13"/>
  <c r="D26" i="13"/>
  <c r="D27" i="13"/>
  <c r="D28" i="13"/>
  <c r="D21" i="13"/>
  <c r="E20" i="13"/>
  <c r="D20" i="13"/>
  <c r="B22" i="13"/>
  <c r="B23" i="13"/>
  <c r="B24" i="13"/>
  <c r="B25" i="13"/>
  <c r="B26" i="13"/>
  <c r="B27" i="13"/>
  <c r="B21" i="13"/>
  <c r="H12" i="13"/>
  <c r="H7" i="13"/>
  <c r="I7" i="13" s="1"/>
  <c r="J7" i="13" s="1"/>
  <c r="K7" i="13" s="1"/>
  <c r="L7" i="13" s="1"/>
  <c r="M7" i="13" l="1"/>
  <c r="N7" i="13" s="1"/>
  <c r="O7" i="13" s="1"/>
  <c r="P7" i="13" s="1"/>
  <c r="Q7" i="13" s="1"/>
  <c r="R7" i="13" s="1"/>
  <c r="S7" i="13" s="1"/>
  <c r="I12" i="13"/>
  <c r="B20" i="13"/>
  <c r="E13" i="13"/>
  <c r="E28" i="13" s="1"/>
  <c r="H10" i="13"/>
  <c r="H13" i="13" s="1"/>
  <c r="H23" i="13" s="1"/>
  <c r="G9" i="13"/>
  <c r="G6" i="13"/>
  <c r="J12" i="13" l="1"/>
  <c r="H6" i="13"/>
  <c r="H9" i="13"/>
  <c r="G11" i="13"/>
  <c r="I10" i="13"/>
  <c r="I13" i="13" s="1"/>
  <c r="I23" i="13" s="1"/>
  <c r="I6" i="13" l="1"/>
  <c r="K12" i="13"/>
  <c r="I9" i="13"/>
  <c r="H11" i="13"/>
  <c r="J10" i="13"/>
  <c r="J13" i="13" s="1"/>
  <c r="J23" i="13" s="1"/>
  <c r="G14" i="13" l="1"/>
  <c r="G24" i="13"/>
  <c r="G27" i="13"/>
  <c r="G25" i="13"/>
  <c r="G26" i="13"/>
  <c r="G21" i="13"/>
  <c r="G22" i="13"/>
  <c r="L12" i="13"/>
  <c r="J6" i="13"/>
  <c r="J9" i="13"/>
  <c r="K10" i="13"/>
  <c r="K13" i="13" s="1"/>
  <c r="K23" i="13" s="1"/>
  <c r="I11" i="13"/>
  <c r="G28" i="13" l="1"/>
  <c r="H14" i="13"/>
  <c r="H21" i="13"/>
  <c r="H22" i="13"/>
  <c r="H25" i="13"/>
  <c r="H24" i="13"/>
  <c r="H26" i="13"/>
  <c r="H27" i="13"/>
  <c r="K6" i="13"/>
  <c r="M12" i="13"/>
  <c r="K9" i="13"/>
  <c r="L9" i="13" s="1"/>
  <c r="M9" i="13" s="1"/>
  <c r="J11" i="13"/>
  <c r="L10" i="13"/>
  <c r="L13" i="13" s="1"/>
  <c r="L23" i="13" s="1"/>
  <c r="I14" i="13" l="1"/>
  <c r="I21" i="13"/>
  <c r="I24" i="13"/>
  <c r="I26" i="13"/>
  <c r="I22" i="13"/>
  <c r="I25" i="13"/>
  <c r="I27" i="13"/>
  <c r="H28" i="13"/>
  <c r="N12" i="13"/>
  <c r="L6" i="13"/>
  <c r="M6" i="13" s="1"/>
  <c r="K11" i="13"/>
  <c r="M10" i="13"/>
  <c r="M13" i="13" s="1"/>
  <c r="M23" i="13" s="1"/>
  <c r="J14" i="13" l="1"/>
  <c r="J21" i="13"/>
  <c r="J24" i="13"/>
  <c r="J26" i="13"/>
  <c r="J22" i="13"/>
  <c r="J25" i="13"/>
  <c r="J27" i="13"/>
  <c r="I28" i="13"/>
  <c r="O12" i="13"/>
  <c r="L11" i="13"/>
  <c r="N10" i="13"/>
  <c r="N13" i="13" s="1"/>
  <c r="N23" i="13" s="1"/>
  <c r="K14" i="13" l="1"/>
  <c r="K22" i="13"/>
  <c r="K25" i="13"/>
  <c r="K21" i="13"/>
  <c r="K24" i="13"/>
  <c r="K26" i="13"/>
  <c r="K27" i="13"/>
  <c r="J28" i="13"/>
  <c r="P12" i="13"/>
  <c r="N9" i="13"/>
  <c r="N6" i="13"/>
  <c r="O10" i="13"/>
  <c r="O13" i="13" s="1"/>
  <c r="O23" i="13" s="1"/>
  <c r="M11" i="13"/>
  <c r="K28" i="13" l="1"/>
  <c r="L14" i="13"/>
  <c r="L24" i="13"/>
  <c r="L26" i="13"/>
  <c r="L21" i="13"/>
  <c r="L22" i="13"/>
  <c r="L25" i="13"/>
  <c r="L27" i="13"/>
  <c r="Q12" i="13"/>
  <c r="O9" i="13"/>
  <c r="P10" i="13"/>
  <c r="P13" i="13" s="1"/>
  <c r="P23" i="13" s="1"/>
  <c r="O6" i="13"/>
  <c r="N11" i="13"/>
  <c r="L28" i="13" l="1"/>
  <c r="M14" i="13"/>
  <c r="M22" i="13"/>
  <c r="M25" i="13"/>
  <c r="M21" i="13"/>
  <c r="M24" i="13"/>
  <c r="M26" i="13"/>
  <c r="M27" i="13"/>
  <c r="R12" i="13"/>
  <c r="P9" i="13"/>
  <c r="P6" i="13"/>
  <c r="Q10" i="13"/>
  <c r="Q13" i="13" s="1"/>
  <c r="Q23" i="13" s="1"/>
  <c r="O11" i="13"/>
  <c r="N14" i="13" l="1"/>
  <c r="N22" i="13"/>
  <c r="N25" i="13"/>
  <c r="N21" i="13"/>
  <c r="N24" i="13"/>
  <c r="N26" i="13"/>
  <c r="N27" i="13"/>
  <c r="M28" i="13"/>
  <c r="S12" i="13"/>
  <c r="Q9" i="13"/>
  <c r="P11" i="13"/>
  <c r="R10" i="13"/>
  <c r="R13" i="13" s="1"/>
  <c r="R23" i="13" s="1"/>
  <c r="Q6" i="13"/>
  <c r="N28" i="13" l="1"/>
  <c r="O14" i="13"/>
  <c r="O21" i="13"/>
  <c r="O24" i="13"/>
  <c r="O26" i="13"/>
  <c r="O22" i="13"/>
  <c r="O25" i="13"/>
  <c r="O27" i="13"/>
  <c r="R9" i="13"/>
  <c r="Q11" i="13"/>
  <c r="S10" i="13"/>
  <c r="S13" i="13" s="1"/>
  <c r="S23" i="13" s="1"/>
  <c r="R6" i="13"/>
  <c r="O28" i="13" l="1"/>
  <c r="P14" i="13"/>
  <c r="P24" i="13"/>
  <c r="P22" i="13"/>
  <c r="P25" i="13"/>
  <c r="P21" i="13"/>
  <c r="P26" i="13"/>
  <c r="P27" i="13"/>
  <c r="S9" i="13"/>
  <c r="S6" i="13"/>
  <c r="R11" i="13"/>
  <c r="P28" i="13" l="1"/>
  <c r="Q14" i="13"/>
  <c r="Q21" i="13"/>
  <c r="Q24" i="13"/>
  <c r="Q26" i="13"/>
  <c r="Q22" i="13"/>
  <c r="Q25" i="13"/>
  <c r="Q27" i="13"/>
  <c r="S11" i="13"/>
  <c r="Q28" i="13" l="1"/>
  <c r="R14" i="13"/>
  <c r="R21" i="13"/>
  <c r="R24" i="13"/>
  <c r="R26" i="13"/>
  <c r="R22" i="13"/>
  <c r="R25" i="13"/>
  <c r="R27" i="13"/>
  <c r="R28" i="13" l="1"/>
  <c r="S14" i="13"/>
  <c r="S22" i="13"/>
  <c r="S25" i="13"/>
  <c r="S21" i="13"/>
  <c r="S24" i="13"/>
  <c r="S26" i="13"/>
  <c r="S27" i="13"/>
  <c r="S28" i="13" l="1"/>
</calcChain>
</file>

<file path=xl/sharedStrings.xml><?xml version="1.0" encoding="utf-8"?>
<sst xmlns="http://schemas.openxmlformats.org/spreadsheetml/2006/main" count="21" uniqueCount="19">
  <si>
    <t>משקולות מעודכנים</t>
  </si>
  <si>
    <t>נספח י"ב - דוגמא לחישוב מדד תשומות</t>
  </si>
  <si>
    <t>מדד מחירים לצרכן מרכיב שכר</t>
  </si>
  <si>
    <t>מדד דלק</t>
  </si>
  <si>
    <t>מדד כללי</t>
  </si>
  <si>
    <t>משקולות</t>
  </si>
  <si>
    <t>בבסיס</t>
  </si>
  <si>
    <t>מדד הבסיס</t>
  </si>
  <si>
    <t>ביטוח - צמוד למדד ביטוח האוטובוסים (75%)</t>
  </si>
  <si>
    <t>ביטוח - צמוד למדד המחירים לצרכן (25%)</t>
  </si>
  <si>
    <t>מדד חשמל</t>
  </si>
  <si>
    <t>הוצאות אחרות</t>
  </si>
  <si>
    <t>שמירה ונקיון</t>
  </si>
  <si>
    <t>מדד בנקודות</t>
  </si>
  <si>
    <t>שינוי מדד ביחס לבסיס</t>
  </si>
  <si>
    <t>מעודכן על בסיס חודשי (ירידה \ עלייה).עלה ביחס לבסיס ולא השתנה במהלך השנה</t>
  </si>
  <si>
    <t>מעודכן בינואר ויולי בלבד רק בעליה מול מדד הקודם אשר נעשה בו שימוש</t>
  </si>
  <si>
    <t>מעודכן על בסיס חודשי (למעלה \ למטה). התעדכן ביחס לבסיס וכל חודש במהלך השנה</t>
  </si>
  <si>
    <t>מעודכן על בסיס חודשי (למעלה \ למטה). התעדכן ביחס לבסיס ופעם אחת במהלך השנה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</si>
</sst>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mm\-yy"/>
    <numFmt numFmtId="166" formatCode="_ * #,##0_ ;_ * \-#,##0_ ;_ * &quot;-&quot;??_ ;_ @_ "/>
    <numFmt numFmtId="167" formatCode="0.0%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"/>
      <color theme="4"/>
      <name val="Arial"/>
      <family val="2"/>
      <charset val="177"/>
      <scheme val="minor"/>
    </font>
    <font>
      <b/>
      <sz val="10"/>
      <color rgb="FF0070C0"/>
      <name val="Arial"/>
      <family val="2"/>
      <charset val="177"/>
      <scheme val="minor"/>
    </font>
    <font>
      <sz val="10"/>
      <name val="Arial"/>
      <family val="2"/>
    </font>
    <font>
      <sz val="11"/>
      <color rgb="FFFF0000"/>
      <name val="Arial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39">
    <xf numFmtId="0" fontId="0" fillId="0" borderId="0" xfId="0"/>
    <xf numFmtId="0" fontId="4" fillId="0" borderId="0" xfId="0" applyFont="1"/>
    <xf numFmtId="165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43" fontId="0" fillId="0" borderId="0" xfId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10" fontId="3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6" fontId="0" fillId="0" borderId="1" xfId="1" applyNumberFormat="1" applyFont="1" applyBorder="1" applyAlignment="1">
      <alignment horizontal="center" vertical="center"/>
    </xf>
    <xf numFmtId="167" fontId="0" fillId="0" borderId="0" xfId="2" applyNumberFormat="1" applyFont="1" applyAlignment="1">
      <alignment horizontal="center" vertical="center"/>
    </xf>
    <xf numFmtId="167" fontId="3" fillId="2" borderId="1" xfId="2" applyNumberFormat="1" applyFont="1" applyFill="1" applyBorder="1" applyAlignment="1">
      <alignment horizontal="center" vertical="center"/>
    </xf>
    <xf numFmtId="167" fontId="0" fillId="0" borderId="1" xfId="2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 wrapText="1"/>
    </xf>
    <xf numFmtId="10" fontId="0" fillId="7" borderId="1" xfId="0" applyNumberForma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3 2" xfId="3" xr:uid="{EAE2BEDE-0FDC-4C92-BFB0-9E2318E959D6}"/>
    <cellStyle name="Percent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268941</xdr:colOff>
      <xdr:row>5</xdr:row>
      <xdr:rowOff>149411</xdr:rowOff>
    </xdr:from>
    <xdr:to>
      <xdr:col>18</xdr:col>
      <xdr:colOff>298823</xdr:colOff>
      <xdr:row>16</xdr:row>
      <xdr:rowOff>22412</xdr:rowOff>
    </xdr:to>
    <xdr:cxnSp macro="">
      <xdr:nvCxnSpPr>
        <xdr:cNvPr id="6" name="מחבר חץ ישר 13">
          <a:extLst>
            <a:ext uri="{FF2B5EF4-FFF2-40B4-BE49-F238E27FC236}">
              <a16:creationId xmlns:a16="http://schemas.microsoft.com/office/drawing/2014/main" id="{757DB5E4-4D93-4A59-BE6A-83B0C82D481C}"/>
            </a:ext>
          </a:extLst>
        </xdr:cNvPr>
        <xdr:cNvCxnSpPr/>
      </xdr:nvCxnSpPr>
      <xdr:spPr>
        <a:xfrm flipV="1">
          <a:off x="11370183000" y="1083235"/>
          <a:ext cx="29882" cy="1845236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321236</xdr:colOff>
      <xdr:row>9</xdr:row>
      <xdr:rowOff>164353</xdr:rowOff>
    </xdr:from>
    <xdr:to>
      <xdr:col>6</xdr:col>
      <xdr:colOff>328706</xdr:colOff>
      <xdr:row>17</xdr:row>
      <xdr:rowOff>201706</xdr:rowOff>
    </xdr:to>
    <xdr:cxnSp macro="">
      <xdr:nvCxnSpPr>
        <xdr:cNvPr id="9" name="מחבר חץ ישר 13">
          <a:extLst>
            <a:ext uri="{FF2B5EF4-FFF2-40B4-BE49-F238E27FC236}">
              <a16:creationId xmlns:a16="http://schemas.microsoft.com/office/drawing/2014/main" id="{41AC7720-DC93-4E9A-815A-FE50DE6B022B}"/>
            </a:ext>
          </a:extLst>
        </xdr:cNvPr>
        <xdr:cNvCxnSpPr/>
      </xdr:nvCxnSpPr>
      <xdr:spPr>
        <a:xfrm flipV="1">
          <a:off x="11377892647" y="1815353"/>
          <a:ext cx="7470" cy="1389529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246530</xdr:colOff>
      <xdr:row>6</xdr:row>
      <xdr:rowOff>14941</xdr:rowOff>
    </xdr:from>
    <xdr:to>
      <xdr:col>12</xdr:col>
      <xdr:colOff>254000</xdr:colOff>
      <xdr:row>16</xdr:row>
      <xdr:rowOff>89647</xdr:rowOff>
    </xdr:to>
    <xdr:cxnSp macro="">
      <xdr:nvCxnSpPr>
        <xdr:cNvPr id="21" name="מחבר חץ ישר 13">
          <a:extLst>
            <a:ext uri="{FF2B5EF4-FFF2-40B4-BE49-F238E27FC236}">
              <a16:creationId xmlns:a16="http://schemas.microsoft.com/office/drawing/2014/main" id="{F3602A87-5D69-4DA4-898F-76737D0A5A1A}"/>
            </a:ext>
          </a:extLst>
        </xdr:cNvPr>
        <xdr:cNvCxnSpPr/>
      </xdr:nvCxnSpPr>
      <xdr:spPr>
        <a:xfrm flipV="1">
          <a:off x="11373978058" y="1128059"/>
          <a:ext cx="7470" cy="1867647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440765</xdr:colOff>
      <xdr:row>7</xdr:row>
      <xdr:rowOff>7470</xdr:rowOff>
    </xdr:from>
    <xdr:to>
      <xdr:col>7</xdr:col>
      <xdr:colOff>478118</xdr:colOff>
      <xdr:row>17</xdr:row>
      <xdr:rowOff>254000</xdr:rowOff>
    </xdr:to>
    <xdr:cxnSp macro="">
      <xdr:nvCxnSpPr>
        <xdr:cNvPr id="24" name="מחבר חץ ישר 13">
          <a:extLst>
            <a:ext uri="{FF2B5EF4-FFF2-40B4-BE49-F238E27FC236}">
              <a16:creationId xmlns:a16="http://schemas.microsoft.com/office/drawing/2014/main" id="{DA2DB385-B52D-4661-A72A-C315B2010D03}"/>
            </a:ext>
          </a:extLst>
        </xdr:cNvPr>
        <xdr:cNvCxnSpPr/>
      </xdr:nvCxnSpPr>
      <xdr:spPr>
        <a:xfrm flipV="1">
          <a:off x="11377070882" y="1299882"/>
          <a:ext cx="709706" cy="1957294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231588</xdr:colOff>
      <xdr:row>10</xdr:row>
      <xdr:rowOff>97118</xdr:rowOff>
    </xdr:from>
    <xdr:to>
      <xdr:col>7</xdr:col>
      <xdr:colOff>463176</xdr:colOff>
      <xdr:row>17</xdr:row>
      <xdr:rowOff>239059</xdr:rowOff>
    </xdr:to>
    <xdr:cxnSp macro="">
      <xdr:nvCxnSpPr>
        <xdr:cNvPr id="28" name="מחבר חץ ישר 13">
          <a:extLst>
            <a:ext uri="{FF2B5EF4-FFF2-40B4-BE49-F238E27FC236}">
              <a16:creationId xmlns:a16="http://schemas.microsoft.com/office/drawing/2014/main" id="{F99C3B81-4E1C-4940-A4DD-849A23922C59}"/>
            </a:ext>
          </a:extLst>
        </xdr:cNvPr>
        <xdr:cNvCxnSpPr/>
      </xdr:nvCxnSpPr>
      <xdr:spPr>
        <a:xfrm flipV="1">
          <a:off x="11377085824" y="1927412"/>
          <a:ext cx="231588" cy="1314823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515471</xdr:colOff>
      <xdr:row>11</xdr:row>
      <xdr:rowOff>97118</xdr:rowOff>
    </xdr:from>
    <xdr:to>
      <xdr:col>8</xdr:col>
      <xdr:colOff>112059</xdr:colOff>
      <xdr:row>17</xdr:row>
      <xdr:rowOff>246530</xdr:rowOff>
    </xdr:to>
    <xdr:cxnSp macro="">
      <xdr:nvCxnSpPr>
        <xdr:cNvPr id="31" name="מחבר חץ ישר 13">
          <a:extLst>
            <a:ext uri="{FF2B5EF4-FFF2-40B4-BE49-F238E27FC236}">
              <a16:creationId xmlns:a16="http://schemas.microsoft.com/office/drawing/2014/main" id="{D5CBF5E2-CA9D-4B39-8C01-2ACCE1D90333}"/>
            </a:ext>
          </a:extLst>
        </xdr:cNvPr>
        <xdr:cNvCxnSpPr/>
      </xdr:nvCxnSpPr>
      <xdr:spPr>
        <a:xfrm flipH="1" flipV="1">
          <a:off x="11376764588" y="2106706"/>
          <a:ext cx="268941" cy="1143000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246529</xdr:colOff>
      <xdr:row>9</xdr:row>
      <xdr:rowOff>0</xdr:rowOff>
    </xdr:from>
    <xdr:to>
      <xdr:col>11</xdr:col>
      <xdr:colOff>268940</xdr:colOff>
      <xdr:row>17</xdr:row>
      <xdr:rowOff>276412</xdr:rowOff>
    </xdr:to>
    <xdr:cxnSp macro="">
      <xdr:nvCxnSpPr>
        <xdr:cNvPr id="35" name="מחבר חץ ישר 13">
          <a:extLst>
            <a:ext uri="{FF2B5EF4-FFF2-40B4-BE49-F238E27FC236}">
              <a16:creationId xmlns:a16="http://schemas.microsoft.com/office/drawing/2014/main" id="{AC202C6D-0128-4D8B-862A-2956985E7456}"/>
            </a:ext>
          </a:extLst>
        </xdr:cNvPr>
        <xdr:cNvCxnSpPr/>
      </xdr:nvCxnSpPr>
      <xdr:spPr>
        <a:xfrm flipV="1">
          <a:off x="11374590648" y="1651000"/>
          <a:ext cx="22411" cy="1628588"/>
        </a:xfrm>
        <a:prstGeom prst="straightConnector1">
          <a:avLst/>
        </a:prstGeom>
        <a:ln w="3492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9359-1C6E-470B-A2E3-EFDB8E94D2CE}">
  <dimension ref="B1:U30"/>
  <sheetViews>
    <sheetView showGridLines="0" rightToLeft="1" tabSelected="1" zoomScale="85" zoomScaleNormal="85" workbookViewId="0">
      <selection activeCell="X8" sqref="X8"/>
    </sheetView>
  </sheetViews>
  <sheetFormatPr defaultColWidth="9.08203125" defaultRowHeight="14" x14ac:dyDescent="0.3"/>
  <cols>
    <col min="2" max="2" width="40" style="20" customWidth="1"/>
    <col min="3" max="3" width="1" customWidth="1"/>
    <col min="4" max="4" width="9.33203125" style="3" bestFit="1" customWidth="1"/>
    <col min="5" max="5" width="9" style="3" customWidth="1"/>
    <col min="6" max="6" width="1" style="3" customWidth="1"/>
    <col min="7" max="7" width="9.1640625" bestFit="1" customWidth="1"/>
    <col min="8" max="8" width="9.4140625" bestFit="1" customWidth="1"/>
    <col min="9" max="11" width="8.4140625" bestFit="1" customWidth="1"/>
    <col min="12" max="12" width="9.4140625" bestFit="1" customWidth="1"/>
    <col min="13" max="19" width="8.4140625" bestFit="1" customWidth="1"/>
    <col min="20" max="20" width="9.75" customWidth="1"/>
  </cols>
  <sheetData>
    <row r="1" spans="2:21" ht="7.5" customHeight="1" x14ac:dyDescent="0.3"/>
    <row r="2" spans="2:21" s="1" customFormat="1" x14ac:dyDescent="0.3">
      <c r="B2" s="22" t="s">
        <v>1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2:21" ht="7.5" customHeight="1" x14ac:dyDescent="0.3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1" s="5" customFormat="1" ht="30" customHeight="1" x14ac:dyDescent="0.3">
      <c r="B4" s="34"/>
      <c r="D4" s="29" t="s">
        <v>7</v>
      </c>
      <c r="E4" s="29" t="s">
        <v>5</v>
      </c>
      <c r="F4" s="6"/>
      <c r="G4" s="36" t="s">
        <v>13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2:21" s="5" customFormat="1" x14ac:dyDescent="0.3">
      <c r="B5" s="35"/>
      <c r="D5" s="2">
        <v>45292</v>
      </c>
      <c r="E5" s="2" t="s">
        <v>6</v>
      </c>
      <c r="F5" s="6"/>
      <c r="G5" s="2">
        <v>45658</v>
      </c>
      <c r="H5" s="2">
        <v>45689</v>
      </c>
      <c r="I5" s="2">
        <v>45717</v>
      </c>
      <c r="J5" s="2">
        <v>45748</v>
      </c>
      <c r="K5" s="2">
        <v>45778</v>
      </c>
      <c r="L5" s="2">
        <v>45809</v>
      </c>
      <c r="M5" s="2">
        <v>45839</v>
      </c>
      <c r="N5" s="2">
        <v>45870</v>
      </c>
      <c r="O5" s="2">
        <v>45901</v>
      </c>
      <c r="P5" s="2">
        <v>45931</v>
      </c>
      <c r="Q5" s="2">
        <v>45962</v>
      </c>
      <c r="R5" s="2">
        <v>45992</v>
      </c>
      <c r="S5" s="2">
        <v>46023</v>
      </c>
    </row>
    <row r="6" spans="2:21" s="5" customFormat="1" x14ac:dyDescent="0.3">
      <c r="B6" s="18" t="s">
        <v>2</v>
      </c>
      <c r="D6" s="37">
        <v>113.63288403609999</v>
      </c>
      <c r="E6" s="38">
        <v>0.3932853841264215</v>
      </c>
      <c r="F6" s="6"/>
      <c r="G6" s="7">
        <f>D6</f>
        <v>113.63288403609999</v>
      </c>
      <c r="H6" s="7">
        <f>G6</f>
        <v>113.63288403609999</v>
      </c>
      <c r="I6" s="7">
        <f t="shared" ref="I6:L6" si="0">H6</f>
        <v>113.63288403609999</v>
      </c>
      <c r="J6" s="7">
        <f t="shared" si="0"/>
        <v>113.63288403609999</v>
      </c>
      <c r="K6" s="7">
        <f t="shared" si="0"/>
        <v>113.63288403609999</v>
      </c>
      <c r="L6" s="7">
        <f t="shared" si="0"/>
        <v>113.63288403609999</v>
      </c>
      <c r="M6" s="7">
        <f>MAX(L6,L7)</f>
        <v>118.80806403262628</v>
      </c>
      <c r="N6" s="7">
        <f>M6</f>
        <v>118.80806403262628</v>
      </c>
      <c r="O6" s="7">
        <f t="shared" ref="O6:R6" si="1">N6</f>
        <v>118.80806403262628</v>
      </c>
      <c r="P6" s="7">
        <f t="shared" si="1"/>
        <v>118.80806403262628</v>
      </c>
      <c r="Q6" s="7">
        <f t="shared" si="1"/>
        <v>118.80806403262628</v>
      </c>
      <c r="R6" s="7">
        <f t="shared" si="1"/>
        <v>118.80806403262628</v>
      </c>
      <c r="S6" s="7">
        <f>MAX(R6,R7)</f>
        <v>120.96271257473755</v>
      </c>
      <c r="T6" s="31"/>
    </row>
    <row r="7" spans="2:21" s="5" customFormat="1" x14ac:dyDescent="0.3">
      <c r="B7" s="18" t="s">
        <v>11</v>
      </c>
      <c r="D7" s="37">
        <v>113.63288403609999</v>
      </c>
      <c r="E7" s="38">
        <v>0.37535408236683632</v>
      </c>
      <c r="F7" s="6"/>
      <c r="G7" s="7">
        <f>D7*(1+3%)</f>
        <v>117.041870557183</v>
      </c>
      <c r="H7" s="7">
        <f>G7*(1+0.3%)</f>
        <v>117.39299616885454</v>
      </c>
      <c r="I7" s="7">
        <f t="shared" ref="I7:S7" si="2">H7*(1+0.3%)</f>
        <v>117.74517515736109</v>
      </c>
      <c r="J7" s="7">
        <f t="shared" si="2"/>
        <v>118.09841068283316</v>
      </c>
      <c r="K7" s="7">
        <f t="shared" si="2"/>
        <v>118.45270591488165</v>
      </c>
      <c r="L7" s="7">
        <f t="shared" si="2"/>
        <v>118.80806403262628</v>
      </c>
      <c r="M7" s="7">
        <f t="shared" si="2"/>
        <v>119.16448822472414</v>
      </c>
      <c r="N7" s="7">
        <f t="shared" si="2"/>
        <v>119.5219816893983</v>
      </c>
      <c r="O7" s="7">
        <f t="shared" si="2"/>
        <v>119.88054763446648</v>
      </c>
      <c r="P7" s="7">
        <f t="shared" si="2"/>
        <v>120.24018927736986</v>
      </c>
      <c r="Q7" s="7">
        <f t="shared" si="2"/>
        <v>120.60090984520195</v>
      </c>
      <c r="R7" s="7">
        <f t="shared" si="2"/>
        <v>120.96271257473755</v>
      </c>
      <c r="S7" s="7">
        <f t="shared" si="2"/>
        <v>121.32560071246175</v>
      </c>
      <c r="T7" s="31"/>
    </row>
    <row r="8" spans="2:21" s="5" customFormat="1" x14ac:dyDescent="0.3">
      <c r="B8" s="18" t="s">
        <v>3</v>
      </c>
      <c r="D8" s="37">
        <v>248.71</v>
      </c>
      <c r="E8" s="38">
        <v>0.12945531755829998</v>
      </c>
      <c r="F8" s="6"/>
      <c r="G8" s="7">
        <f>D8*(1+$T$9)</f>
        <v>248.71</v>
      </c>
      <c r="H8" s="7">
        <f t="shared" ref="H8:S8" si="3">G8</f>
        <v>248.71</v>
      </c>
      <c r="I8" s="7">
        <f t="shared" si="3"/>
        <v>248.71</v>
      </c>
      <c r="J8" s="7">
        <f t="shared" si="3"/>
        <v>248.71</v>
      </c>
      <c r="K8" s="7">
        <f t="shared" si="3"/>
        <v>248.71</v>
      </c>
      <c r="L8" s="7">
        <f t="shared" si="3"/>
        <v>248.71</v>
      </c>
      <c r="M8" s="7">
        <f t="shared" si="3"/>
        <v>248.71</v>
      </c>
      <c r="N8" s="7">
        <f t="shared" si="3"/>
        <v>248.71</v>
      </c>
      <c r="O8" s="7">
        <f t="shared" si="3"/>
        <v>248.71</v>
      </c>
      <c r="P8" s="7">
        <f t="shared" si="3"/>
        <v>248.71</v>
      </c>
      <c r="Q8" s="7">
        <f t="shared" si="3"/>
        <v>248.71</v>
      </c>
      <c r="R8" s="7">
        <f t="shared" si="3"/>
        <v>248.71</v>
      </c>
      <c r="S8" s="7">
        <f t="shared" si="3"/>
        <v>248.71</v>
      </c>
      <c r="T8" s="31"/>
    </row>
    <row r="9" spans="2:21" s="5" customFormat="1" x14ac:dyDescent="0.3">
      <c r="B9" s="18" t="s">
        <v>10</v>
      </c>
      <c r="D9" s="37">
        <v>105.6</v>
      </c>
      <c r="E9" s="38">
        <v>1.7153717453026365E-2</v>
      </c>
      <c r="F9" s="6"/>
      <c r="G9" s="7">
        <f>D9*(1+$T$9)</f>
        <v>105.6</v>
      </c>
      <c r="H9" s="7">
        <f>G9</f>
        <v>105.6</v>
      </c>
      <c r="I9" s="7">
        <f t="shared" ref="I9:S10" si="4">H9</f>
        <v>105.6</v>
      </c>
      <c r="J9" s="7">
        <f t="shared" si="4"/>
        <v>105.6</v>
      </c>
      <c r="K9" s="7">
        <f t="shared" si="4"/>
        <v>105.6</v>
      </c>
      <c r="L9" s="7">
        <f>K9*1.03</f>
        <v>108.768</v>
      </c>
      <c r="M9" s="7">
        <f>L9</f>
        <v>108.768</v>
      </c>
      <c r="N9" s="7">
        <f>M9</f>
        <v>108.768</v>
      </c>
      <c r="O9" s="7">
        <f t="shared" ref="O9:S9" si="5">N9</f>
        <v>108.768</v>
      </c>
      <c r="P9" s="7">
        <f t="shared" si="5"/>
        <v>108.768</v>
      </c>
      <c r="Q9" s="7">
        <f t="shared" si="5"/>
        <v>108.768</v>
      </c>
      <c r="R9" s="7">
        <f t="shared" si="5"/>
        <v>108.768</v>
      </c>
      <c r="S9" s="7">
        <f t="shared" si="5"/>
        <v>108.768</v>
      </c>
      <c r="T9" s="31"/>
    </row>
    <row r="10" spans="2:21" s="5" customFormat="1" x14ac:dyDescent="0.3">
      <c r="B10" s="18" t="s">
        <v>12</v>
      </c>
      <c r="D10" s="37">
        <v>5571.75</v>
      </c>
      <c r="E10" s="38">
        <v>2.0453060553110719E-2</v>
      </c>
      <c r="F10" s="6"/>
      <c r="G10" s="30">
        <v>5880</v>
      </c>
      <c r="H10" s="30">
        <f>G10</f>
        <v>5880</v>
      </c>
      <c r="I10" s="30">
        <f t="shared" si="4"/>
        <v>5880</v>
      </c>
      <c r="J10" s="30">
        <f t="shared" si="4"/>
        <v>5880</v>
      </c>
      <c r="K10" s="30">
        <f t="shared" si="4"/>
        <v>5880</v>
      </c>
      <c r="L10" s="30">
        <f t="shared" si="4"/>
        <v>5880</v>
      </c>
      <c r="M10" s="30">
        <f t="shared" si="4"/>
        <v>5880</v>
      </c>
      <c r="N10" s="30">
        <f t="shared" si="4"/>
        <v>5880</v>
      </c>
      <c r="O10" s="30">
        <f t="shared" si="4"/>
        <v>5880</v>
      </c>
      <c r="P10" s="30">
        <f t="shared" si="4"/>
        <v>5880</v>
      </c>
      <c r="Q10" s="30">
        <f t="shared" si="4"/>
        <v>5880</v>
      </c>
      <c r="R10" s="30">
        <f t="shared" si="4"/>
        <v>5880</v>
      </c>
      <c r="S10" s="30">
        <f t="shared" si="4"/>
        <v>5880</v>
      </c>
      <c r="T10" s="31"/>
    </row>
    <row r="11" spans="2:21" s="5" customFormat="1" x14ac:dyDescent="0.3">
      <c r="B11" s="18" t="s">
        <v>9</v>
      </c>
      <c r="D11" s="37">
        <v>113.63288403609999</v>
      </c>
      <c r="E11" s="38">
        <v>1.1845426278090706E-2</v>
      </c>
      <c r="F11" s="6"/>
      <c r="G11" s="7">
        <f>G7</f>
        <v>117.041870557183</v>
      </c>
      <c r="H11" s="7">
        <f t="shared" ref="H11:S11" si="6">H7</f>
        <v>117.39299616885454</v>
      </c>
      <c r="I11" s="7">
        <f t="shared" si="6"/>
        <v>117.74517515736109</v>
      </c>
      <c r="J11" s="7">
        <f t="shared" si="6"/>
        <v>118.09841068283316</v>
      </c>
      <c r="K11" s="7">
        <f t="shared" si="6"/>
        <v>118.45270591488165</v>
      </c>
      <c r="L11" s="7">
        <f t="shared" si="6"/>
        <v>118.80806403262628</v>
      </c>
      <c r="M11" s="7">
        <f t="shared" si="6"/>
        <v>119.16448822472414</v>
      </c>
      <c r="N11" s="7">
        <f t="shared" si="6"/>
        <v>119.5219816893983</v>
      </c>
      <c r="O11" s="7">
        <f t="shared" si="6"/>
        <v>119.88054763446648</v>
      </c>
      <c r="P11" s="7">
        <f t="shared" si="6"/>
        <v>120.24018927736986</v>
      </c>
      <c r="Q11" s="7">
        <f t="shared" si="6"/>
        <v>120.60090984520195</v>
      </c>
      <c r="R11" s="7">
        <f t="shared" si="6"/>
        <v>120.96271257473755</v>
      </c>
      <c r="S11" s="7">
        <f t="shared" si="6"/>
        <v>121.32560071246175</v>
      </c>
      <c r="T11" s="31"/>
    </row>
    <row r="12" spans="2:21" s="5" customFormat="1" x14ac:dyDescent="0.3">
      <c r="B12" s="18" t="s">
        <v>8</v>
      </c>
      <c r="D12" s="37">
        <v>235.00399999999999</v>
      </c>
      <c r="E12" s="38">
        <v>5.2453011664214386E-2</v>
      </c>
      <c r="F12" s="6"/>
      <c r="G12" s="7">
        <f>D12*(1+6%)</f>
        <v>249.10424</v>
      </c>
      <c r="H12" s="7">
        <f>G12*(1+0.6%)</f>
        <v>250.59886544</v>
      </c>
      <c r="I12" s="7">
        <f t="shared" ref="I12:S12" si="7">H12*(1+0.6%)</f>
        <v>252.10245863264001</v>
      </c>
      <c r="J12" s="7">
        <f t="shared" si="7"/>
        <v>253.61507338443585</v>
      </c>
      <c r="K12" s="7">
        <f t="shared" si="7"/>
        <v>255.13676382474247</v>
      </c>
      <c r="L12" s="7">
        <f t="shared" si="7"/>
        <v>256.66758440769092</v>
      </c>
      <c r="M12" s="7">
        <f t="shared" si="7"/>
        <v>258.20758991413709</v>
      </c>
      <c r="N12" s="7">
        <f t="shared" si="7"/>
        <v>259.75683545362193</v>
      </c>
      <c r="O12" s="7">
        <f t="shared" si="7"/>
        <v>261.31537646634365</v>
      </c>
      <c r="P12" s="7">
        <f t="shared" si="7"/>
        <v>262.8832687251417</v>
      </c>
      <c r="Q12" s="7">
        <f t="shared" si="7"/>
        <v>264.46056833749253</v>
      </c>
      <c r="R12" s="7">
        <f t="shared" si="7"/>
        <v>266.04733174751749</v>
      </c>
      <c r="S12" s="7">
        <f t="shared" si="7"/>
        <v>267.64361573800261</v>
      </c>
      <c r="T12" s="31"/>
    </row>
    <row r="13" spans="2:21" s="5" customFormat="1" x14ac:dyDescent="0.3">
      <c r="B13" s="19" t="s">
        <v>4</v>
      </c>
      <c r="D13" s="9">
        <v>100</v>
      </c>
      <c r="E13" s="10">
        <f>SUM(E6:E12)</f>
        <v>1</v>
      </c>
      <c r="F13" s="6"/>
      <c r="G13" s="9">
        <f>(G6/$D6*$E6+G7/$D7*$E7+G8/$D8*$E8+G9/$D9*$E9+G10/$D10*$E10+G11/$D11*$E11+G12/$D12*$E12)*$D$13</f>
        <v>101.5894705585978</v>
      </c>
      <c r="H13" s="9">
        <f t="shared" ref="H13:S13" si="8">(H6/$D6*$E6+H7/$D7*$E7+H8/$D8*$E8+H9/$D9*$E9+H10/$D10*$E10+H11/$D11*$E11+H12/$D12*$E12)*$D$13</f>
        <v>101.74247532218752</v>
      </c>
      <c r="I13" s="9">
        <f t="shared" si="8"/>
        <v>101.89603918041428</v>
      </c>
      <c r="J13" s="9">
        <f t="shared" si="8"/>
        <v>102.05016441104402</v>
      </c>
      <c r="K13" s="9">
        <f t="shared" si="8"/>
        <v>102.20485330227898</v>
      </c>
      <c r="L13" s="9">
        <f t="shared" si="8"/>
        <v>102.41156930516948</v>
      </c>
      <c r="M13" s="9">
        <f t="shared" si="8"/>
        <v>104.35853120427872</v>
      </c>
      <c r="N13" s="9">
        <f t="shared" si="8"/>
        <v>104.51492491169985</v>
      </c>
      <c r="O13" s="9">
        <f t="shared" si="8"/>
        <v>104.67189153795964</v>
      </c>
      <c r="P13" s="9">
        <f t="shared" si="8"/>
        <v>104.82943342424092</v>
      </c>
      <c r="Q13" s="9">
        <f t="shared" si="8"/>
        <v>104.98755292248461</v>
      </c>
      <c r="R13" s="9">
        <f t="shared" si="8"/>
        <v>105.14625239544438</v>
      </c>
      <c r="S13" s="9">
        <f t="shared" si="8"/>
        <v>106.05126181727724</v>
      </c>
      <c r="T13" s="8"/>
    </row>
    <row r="14" spans="2:21" s="5" customFormat="1" x14ac:dyDescent="0.3">
      <c r="B14" s="19" t="s">
        <v>14</v>
      </c>
      <c r="C14" s="11"/>
      <c r="D14" s="9"/>
      <c r="E14" s="10"/>
      <c r="F14" s="6"/>
      <c r="G14" s="32">
        <f>G13/$D$13-1</f>
        <v>1.5894705585977942E-2</v>
      </c>
      <c r="H14" s="32">
        <f t="shared" ref="H14:S14" si="9">H13/$D$13-1</f>
        <v>1.74247532218752E-2</v>
      </c>
      <c r="I14" s="32">
        <f t="shared" si="9"/>
        <v>1.8960391804142773E-2</v>
      </c>
      <c r="J14" s="32">
        <f t="shared" si="9"/>
        <v>2.0501644110440198E-2</v>
      </c>
      <c r="K14" s="32">
        <f t="shared" si="9"/>
        <v>2.2048533022789751E-2</v>
      </c>
      <c r="L14" s="32">
        <f t="shared" si="9"/>
        <v>2.4115693051694809E-2</v>
      </c>
      <c r="M14" s="32">
        <f t="shared" si="9"/>
        <v>4.358531204278715E-2</v>
      </c>
      <c r="N14" s="32">
        <f t="shared" si="9"/>
        <v>4.5149249116998469E-2</v>
      </c>
      <c r="O14" s="32">
        <f t="shared" si="9"/>
        <v>4.6718915379596382E-2</v>
      </c>
      <c r="P14" s="32">
        <f t="shared" si="9"/>
        <v>4.8294334242409143E-2</v>
      </c>
      <c r="Q14" s="32">
        <f t="shared" si="9"/>
        <v>4.987552922484606E-2</v>
      </c>
      <c r="R14" s="32">
        <f t="shared" si="9"/>
        <v>5.1462523954443729E-2</v>
      </c>
      <c r="S14" s="32">
        <f t="shared" si="9"/>
        <v>6.0512618172772425E-2</v>
      </c>
      <c r="T14" s="8"/>
    </row>
    <row r="15" spans="2:21" s="5" customFormat="1" x14ac:dyDescent="0.3">
      <c r="B15" s="11"/>
      <c r="C15" s="11"/>
      <c r="D15" s="11"/>
      <c r="E15" s="11"/>
      <c r="F15" s="6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8"/>
    </row>
    <row r="16" spans="2:21" s="5" customFormat="1" x14ac:dyDescent="0.3">
      <c r="B16" s="11"/>
      <c r="C16" s="11"/>
      <c r="D16" s="11"/>
      <c r="E16" s="11"/>
      <c r="F16" s="6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8"/>
    </row>
    <row r="17" spans="2:19" s="5" customFormat="1" ht="7.5" customHeight="1" x14ac:dyDescent="0.3">
      <c r="B17" s="20"/>
      <c r="D17" s="6"/>
      <c r="E17" s="6"/>
      <c r="F17" s="6"/>
      <c r="S17" s="12"/>
    </row>
    <row r="18" spans="2:19" s="24" customFormat="1" ht="129.75" customHeight="1" x14ac:dyDescent="0.3">
      <c r="B18" s="23"/>
      <c r="D18" s="25"/>
      <c r="E18" s="25"/>
      <c r="F18" s="25"/>
      <c r="G18" s="28" t="s">
        <v>15</v>
      </c>
      <c r="H18" s="26" t="s">
        <v>17</v>
      </c>
      <c r="I18" s="25"/>
      <c r="J18" s="25"/>
      <c r="K18" s="25"/>
      <c r="L18" s="28" t="s">
        <v>18</v>
      </c>
      <c r="M18" s="27" t="s">
        <v>16</v>
      </c>
      <c r="N18" s="25"/>
      <c r="O18" s="25"/>
      <c r="P18" s="25"/>
      <c r="Q18" s="25"/>
      <c r="R18" s="25"/>
      <c r="S18" s="27" t="s">
        <v>16</v>
      </c>
    </row>
    <row r="19" spans="2:19" s="5" customFormat="1" ht="7.5" customHeight="1" x14ac:dyDescent="0.3">
      <c r="B19" s="20"/>
      <c r="D19" s="6"/>
      <c r="E19" s="6"/>
      <c r="F19" s="6"/>
      <c r="G19" s="13"/>
      <c r="H19" s="13"/>
      <c r="I19" s="14"/>
      <c r="J19" s="14"/>
      <c r="K19" s="14"/>
      <c r="M19" s="13"/>
      <c r="N19" s="13"/>
      <c r="P19" s="14"/>
      <c r="Q19" s="14"/>
    </row>
    <row r="20" spans="2:19" s="5" customFormat="1" ht="61.5" customHeight="1" x14ac:dyDescent="0.3">
      <c r="B20" s="21">
        <f>B4</f>
        <v>0</v>
      </c>
      <c r="D20" s="29" t="str">
        <f>D4</f>
        <v>מדד הבסיס</v>
      </c>
      <c r="E20" s="29" t="str">
        <f>E4</f>
        <v>משקולות</v>
      </c>
      <c r="F20" s="6"/>
      <c r="G20" s="36" t="s">
        <v>0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2:19" s="5" customFormat="1" x14ac:dyDescent="0.3">
      <c r="B21" s="18" t="str">
        <f>B6</f>
        <v>מדד מחירים לצרכן מרכיב שכר</v>
      </c>
      <c r="D21" s="15">
        <f>D6</f>
        <v>113.63288403609999</v>
      </c>
      <c r="E21" s="33">
        <f>E6</f>
        <v>0.3932853841264215</v>
      </c>
      <c r="F21" s="6"/>
      <c r="G21" s="16">
        <f>G6/$D6*$E21/G$13*$D$13</f>
        <v>0.38713203441647098</v>
      </c>
      <c r="H21" s="16">
        <f t="shared" ref="H21:S21" si="10">H6/$D6*$E21/H$13*$D$13</f>
        <v>0.38654984840992529</v>
      </c>
      <c r="I21" s="16">
        <f t="shared" si="10"/>
        <v>0.38596729302704436</v>
      </c>
      <c r="J21" s="16">
        <f t="shared" si="10"/>
        <v>0.385384370908333</v>
      </c>
      <c r="K21" s="16">
        <f t="shared" si="10"/>
        <v>0.38480108470313901</v>
      </c>
      <c r="L21" s="16">
        <f t="shared" si="10"/>
        <v>0.38402437028818132</v>
      </c>
      <c r="M21" s="16">
        <f t="shared" si="10"/>
        <v>0.39402314998281546</v>
      </c>
      <c r="N21" s="16">
        <f t="shared" si="10"/>
        <v>0.39343354288806198</v>
      </c>
      <c r="O21" s="16">
        <f t="shared" si="10"/>
        <v>0.39284354747499373</v>
      </c>
      <c r="P21" s="16">
        <f t="shared" si="10"/>
        <v>0.39225316640108127</v>
      </c>
      <c r="Q21" s="16">
        <f t="shared" si="10"/>
        <v>0.39166240233306238</v>
      </c>
      <c r="R21" s="16">
        <f t="shared" si="10"/>
        <v>0.391071257946911</v>
      </c>
      <c r="S21" s="16">
        <f t="shared" si="10"/>
        <v>0.39476573947189808</v>
      </c>
    </row>
    <row r="22" spans="2:19" s="5" customFormat="1" x14ac:dyDescent="0.3">
      <c r="B22" s="18" t="str">
        <f t="shared" ref="B22:B27" si="11">B7</f>
        <v>הוצאות אחרות</v>
      </c>
      <c r="D22" s="15">
        <f t="shared" ref="D22:E28" si="12">D7</f>
        <v>113.63288403609999</v>
      </c>
      <c r="E22" s="33">
        <f t="shared" si="12"/>
        <v>0.37535408236683632</v>
      </c>
      <c r="F22" s="6"/>
      <c r="G22" s="16">
        <f t="shared" ref="G22:S27" si="13">G7/$D7*$E22/G$13*$D$13</f>
        <v>0.3805657246878143</v>
      </c>
      <c r="H22" s="16">
        <f t="shared" si="13"/>
        <v>0.38113339362384357</v>
      </c>
      <c r="I22" s="16">
        <f t="shared" si="13"/>
        <v>0.38170067818884446</v>
      </c>
      <c r="J22" s="16">
        <f t="shared" si="13"/>
        <v>0.38226757249084042</v>
      </c>
      <c r="K22" s="16">
        <f t="shared" si="13"/>
        <v>0.38283407062718794</v>
      </c>
      <c r="L22" s="16">
        <f t="shared" si="13"/>
        <v>0.38320751057632468</v>
      </c>
      <c r="M22" s="16">
        <f t="shared" si="13"/>
        <v>0.37718638544443034</v>
      </c>
      <c r="N22" s="16">
        <f t="shared" si="13"/>
        <v>0.3777518384107621</v>
      </c>
      <c r="O22" s="16">
        <f t="shared" si="13"/>
        <v>0.37831691545840529</v>
      </c>
      <c r="P22" s="16">
        <f t="shared" si="13"/>
        <v>0.37888161068777382</v>
      </c>
      <c r="Q22" s="16">
        <f t="shared" si="13"/>
        <v>0.37944591818828122</v>
      </c>
      <c r="R22" s="16">
        <f t="shared" si="13"/>
        <v>0.38000983203843747</v>
      </c>
      <c r="S22" s="16">
        <f t="shared" si="13"/>
        <v>0.37789724379188605</v>
      </c>
    </row>
    <row r="23" spans="2:19" s="5" customFormat="1" x14ac:dyDescent="0.3">
      <c r="B23" s="18" t="str">
        <f t="shared" si="11"/>
        <v>מדד דלק</v>
      </c>
      <c r="D23" s="15">
        <f t="shared" si="12"/>
        <v>248.71</v>
      </c>
      <c r="E23" s="33">
        <f t="shared" si="12"/>
        <v>0.12945531755829998</v>
      </c>
      <c r="F23" s="6"/>
      <c r="G23" s="16">
        <f t="shared" si="13"/>
        <v>0.12742985749062338</v>
      </c>
      <c r="H23" s="16">
        <f t="shared" si="13"/>
        <v>0.12723822292346859</v>
      </c>
      <c r="I23" s="16">
        <f t="shared" si="13"/>
        <v>0.12704646677098999</v>
      </c>
      <c r="J23" s="16">
        <f t="shared" si="13"/>
        <v>0.12685458990234622</v>
      </c>
      <c r="K23" s="16">
        <f t="shared" si="13"/>
        <v>0.12666259318960674</v>
      </c>
      <c r="L23" s="16">
        <f t="shared" si="13"/>
        <v>0.12640692690934618</v>
      </c>
      <c r="M23" s="16">
        <f t="shared" si="13"/>
        <v>0.12404861975768425</v>
      </c>
      <c r="N23" s="16">
        <f t="shared" si="13"/>
        <v>0.12386299628275214</v>
      </c>
      <c r="O23" s="16">
        <f t="shared" si="13"/>
        <v>0.12367725055522909</v>
      </c>
      <c r="P23" s="16">
        <f t="shared" si="13"/>
        <v>0.12349138341175517</v>
      </c>
      <c r="Q23" s="16">
        <f t="shared" si="13"/>
        <v>0.123305395691888</v>
      </c>
      <c r="R23" s="16">
        <f t="shared" si="13"/>
        <v>0.12311928823809304</v>
      </c>
      <c r="S23" s="16">
        <f t="shared" si="13"/>
        <v>0.12206862543639239</v>
      </c>
    </row>
    <row r="24" spans="2:19" s="5" customFormat="1" x14ac:dyDescent="0.3">
      <c r="B24" s="18" t="str">
        <f t="shared" si="11"/>
        <v>מדד חשמל</v>
      </c>
      <c r="D24" s="15">
        <f t="shared" si="12"/>
        <v>105.6</v>
      </c>
      <c r="E24" s="33">
        <f t="shared" si="12"/>
        <v>1.7153717453026365E-2</v>
      </c>
      <c r="F24" s="6"/>
      <c r="G24" s="16">
        <f t="shared" si="13"/>
        <v>1.6885330102327813E-2</v>
      </c>
      <c r="H24" s="16">
        <f t="shared" si="13"/>
        <v>1.6859937207843383E-2</v>
      </c>
      <c r="I24" s="16">
        <f t="shared" si="13"/>
        <v>1.683452820246965E-2</v>
      </c>
      <c r="J24" s="16">
        <f t="shared" si="13"/>
        <v>1.6809103201376092E-2</v>
      </c>
      <c r="K24" s="16">
        <f t="shared" si="13"/>
        <v>1.6783662320117892E-2</v>
      </c>
      <c r="L24" s="16">
        <f t="shared" si="13"/>
        <v>1.7252278328016308E-2</v>
      </c>
      <c r="M24" s="16">
        <f t="shared" si="13"/>
        <v>1.6930411699674009E-2</v>
      </c>
      <c r="N24" s="16">
        <f t="shared" si="13"/>
        <v>1.6905077424630374E-2</v>
      </c>
      <c r="O24" s="16">
        <f t="shared" si="13"/>
        <v>1.6879726464300755E-2</v>
      </c>
      <c r="P24" s="16">
        <f t="shared" si="13"/>
        <v>1.6854358932871523E-2</v>
      </c>
      <c r="Q24" s="16">
        <f t="shared" si="13"/>
        <v>1.6828974944927234E-2</v>
      </c>
      <c r="R24" s="16">
        <f t="shared" si="13"/>
        <v>1.6803574615449311E-2</v>
      </c>
      <c r="S24" s="16">
        <f t="shared" si="13"/>
        <v>1.6660177987376606E-2</v>
      </c>
    </row>
    <row r="25" spans="2:19" s="5" customFormat="1" x14ac:dyDescent="0.3">
      <c r="B25" s="18" t="str">
        <f t="shared" si="11"/>
        <v>שמירה ונקיון</v>
      </c>
      <c r="D25" s="15">
        <f t="shared" si="12"/>
        <v>5571.75</v>
      </c>
      <c r="E25" s="33">
        <f t="shared" si="12"/>
        <v>2.0453060553110719E-2</v>
      </c>
      <c r="F25" s="6"/>
      <c r="G25" s="16">
        <f t="shared" si="13"/>
        <v>2.1246887163800902E-2</v>
      </c>
      <c r="H25" s="16">
        <f t="shared" si="13"/>
        <v>2.1214935169933835E-2</v>
      </c>
      <c r="I25" s="16">
        <f t="shared" si="13"/>
        <v>2.1182962903661961E-2</v>
      </c>
      <c r="J25" s="16">
        <f t="shared" si="13"/>
        <v>2.1150970509903555E-2</v>
      </c>
      <c r="K25" s="16">
        <f t="shared" si="13"/>
        <v>2.111895813406223E-2</v>
      </c>
      <c r="L25" s="16">
        <f t="shared" si="13"/>
        <v>2.1076329877896399E-2</v>
      </c>
      <c r="M25" s="16">
        <f t="shared" si="13"/>
        <v>2.0683119943147532E-2</v>
      </c>
      <c r="N25" s="16">
        <f t="shared" si="13"/>
        <v>2.0652170202603994E-2</v>
      </c>
      <c r="O25" s="16">
        <f t="shared" si="13"/>
        <v>2.062120007839954E-2</v>
      </c>
      <c r="P25" s="16">
        <f t="shared" si="13"/>
        <v>2.0590209710030501E-2</v>
      </c>
      <c r="Q25" s="16">
        <f t="shared" si="13"/>
        <v>2.0559199237479661E-2</v>
      </c>
      <c r="R25" s="16">
        <f t="shared" si="13"/>
        <v>2.0528168801214639E-2</v>
      </c>
      <c r="S25" s="16">
        <f t="shared" si="13"/>
        <v>2.0352987611856568E-2</v>
      </c>
    </row>
    <row r="26" spans="2:19" s="5" customFormat="1" x14ac:dyDescent="0.3">
      <c r="B26" s="18" t="str">
        <f t="shared" si="11"/>
        <v>ביטוח - צמוד למדד המחירים לצרכן (25%)</v>
      </c>
      <c r="D26" s="15">
        <f t="shared" si="12"/>
        <v>113.63288403609999</v>
      </c>
      <c r="E26" s="33">
        <f t="shared" si="12"/>
        <v>1.1845426278090706E-2</v>
      </c>
      <c r="F26" s="6"/>
      <c r="G26" s="16">
        <f t="shared" si="13"/>
        <v>1.200989531626301E-2</v>
      </c>
      <c r="H26" s="16">
        <f t="shared" si="13"/>
        <v>1.2027809815792887E-2</v>
      </c>
      <c r="I26" s="16">
        <f t="shared" si="13"/>
        <v>1.2045712185339648E-2</v>
      </c>
      <c r="J26" s="16">
        <f t="shared" si="13"/>
        <v>1.2063602238964266E-2</v>
      </c>
      <c r="K26" s="16">
        <f t="shared" si="13"/>
        <v>1.208147979039109E-2</v>
      </c>
      <c r="L26" s="16">
        <f t="shared" si="13"/>
        <v>1.2093264810441757E-2</v>
      </c>
      <c r="M26" s="16">
        <f t="shared" si="13"/>
        <v>1.1903250109092888E-2</v>
      </c>
      <c r="N26" s="16">
        <f t="shared" si="13"/>
        <v>1.1921094677038373E-2</v>
      </c>
      <c r="O26" s="16">
        <f t="shared" si="13"/>
        <v>1.1938927381739736E-2</v>
      </c>
      <c r="P26" s="16">
        <f t="shared" si="13"/>
        <v>1.1956748037017803E-2</v>
      </c>
      <c r="Q26" s="16">
        <f t="shared" si="13"/>
        <v>1.1974556456346252E-2</v>
      </c>
      <c r="R26" s="16">
        <f t="shared" si="13"/>
        <v>1.199235245285467E-2</v>
      </c>
      <c r="S26" s="16">
        <f t="shared" si="13"/>
        <v>1.19256833808875E-2</v>
      </c>
    </row>
    <row r="27" spans="2:19" s="5" customFormat="1" x14ac:dyDescent="0.3">
      <c r="B27" s="18" t="str">
        <f t="shared" si="11"/>
        <v>ביטוח - צמוד למדד ביטוח האוטובוסים (75%)</v>
      </c>
      <c r="D27" s="15">
        <f t="shared" si="12"/>
        <v>235.00399999999999</v>
      </c>
      <c r="E27" s="33">
        <f t="shared" si="12"/>
        <v>5.2453011664214386E-2</v>
      </c>
      <c r="F27" s="6"/>
      <c r="G27" s="16">
        <f t="shared" si="13"/>
        <v>5.47302708226996E-2</v>
      </c>
      <c r="H27" s="16">
        <f t="shared" si="13"/>
        <v>5.4975852849192354E-2</v>
      </c>
      <c r="I27" s="16">
        <f t="shared" si="13"/>
        <v>5.5222358721649767E-2</v>
      </c>
      <c r="J27" s="16">
        <f t="shared" si="13"/>
        <v>5.5469790748236401E-2</v>
      </c>
      <c r="K27" s="16">
        <f t="shared" si="13"/>
        <v>5.571815123549495E-2</v>
      </c>
      <c r="L27" s="16">
        <f t="shared" si="13"/>
        <v>5.5939319209793295E-2</v>
      </c>
      <c r="M27" s="16">
        <f t="shared" si="13"/>
        <v>5.5225063063155472E-2</v>
      </c>
      <c r="N27" s="16">
        <f t="shared" si="13"/>
        <v>5.5473280114150939E-2</v>
      </c>
      <c r="O27" s="16">
        <f t="shared" si="13"/>
        <v>5.5722432586931811E-2</v>
      </c>
      <c r="P27" s="16">
        <f t="shared" si="13"/>
        <v>5.5972522819469836E-2</v>
      </c>
      <c r="Q27" s="16">
        <f t="shared" si="13"/>
        <v>5.6223553148015089E-2</v>
      </c>
      <c r="R27" s="16">
        <f t="shared" si="13"/>
        <v>5.6475525907039796E-2</v>
      </c>
      <c r="S27" s="16">
        <f t="shared" si="13"/>
        <v>5.6329542319702677E-2</v>
      </c>
    </row>
    <row r="28" spans="2:19" s="5" customFormat="1" x14ac:dyDescent="0.3">
      <c r="B28" s="19" t="s">
        <v>4</v>
      </c>
      <c r="D28" s="9">
        <f t="shared" si="12"/>
        <v>100</v>
      </c>
      <c r="E28" s="10">
        <f t="shared" si="12"/>
        <v>1</v>
      </c>
      <c r="F28" s="6"/>
      <c r="G28" s="17">
        <f>SUM(G21:G27)</f>
        <v>1</v>
      </c>
      <c r="H28" s="17">
        <f t="shared" ref="H28:S28" si="14">SUM(H21:H27)</f>
        <v>1</v>
      </c>
      <c r="I28" s="17">
        <f t="shared" si="14"/>
        <v>0.99999999999999978</v>
      </c>
      <c r="J28" s="17">
        <f t="shared" si="14"/>
        <v>1</v>
      </c>
      <c r="K28" s="17">
        <f t="shared" si="14"/>
        <v>0.99999999999999978</v>
      </c>
      <c r="L28" s="17">
        <f t="shared" si="14"/>
        <v>1</v>
      </c>
      <c r="M28" s="17">
        <f t="shared" si="14"/>
        <v>0.99999999999999989</v>
      </c>
      <c r="N28" s="17">
        <f t="shared" si="14"/>
        <v>0.99999999999999989</v>
      </c>
      <c r="O28" s="17">
        <f t="shared" si="14"/>
        <v>0.99999999999999989</v>
      </c>
      <c r="P28" s="17">
        <f t="shared" si="14"/>
        <v>0.99999999999999989</v>
      </c>
      <c r="Q28" s="17">
        <f t="shared" si="14"/>
        <v>0.99999999999999978</v>
      </c>
      <c r="R28" s="17">
        <f t="shared" si="14"/>
        <v>0.99999999999999989</v>
      </c>
      <c r="S28" s="17">
        <f t="shared" si="14"/>
        <v>0.99999999999999989</v>
      </c>
    </row>
    <row r="29" spans="2:19" s="5" customFormat="1" x14ac:dyDescent="0.3">
      <c r="B29" s="20"/>
      <c r="D29" s="6"/>
      <c r="E29" s="6"/>
      <c r="F29" s="6"/>
    </row>
    <row r="30" spans="2:19" s="5" customFormat="1" x14ac:dyDescent="0.3">
      <c r="B30" s="20"/>
      <c r="D30" s="6"/>
      <c r="E30" s="6"/>
      <c r="F30" s="6"/>
    </row>
  </sheetData>
  <mergeCells count="3">
    <mergeCell ref="B4:B5"/>
    <mergeCell ref="G4:S4"/>
    <mergeCell ref="G20:S2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בסיס ינואר 2024</vt:lpstr>
    </vt:vector>
  </TitlesOfParts>
  <Company>MOT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 ליפשיץ</dc:creator>
  <cp:lastModifiedBy>Safa Sirhan</cp:lastModifiedBy>
  <cp:lastPrinted>2018-10-24T08:23:47Z</cp:lastPrinted>
  <dcterms:created xsi:type="dcterms:W3CDTF">2015-12-28T08:04:04Z</dcterms:created>
  <dcterms:modified xsi:type="dcterms:W3CDTF">2024-07-21T09:06:26Z</dcterms:modified>
</cp:coreProperties>
</file>